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ocuments\Stat 2020\Tabeller fra Forlaget\Tabeller fra Henrik til Den Digitale\"/>
    </mc:Choice>
  </mc:AlternateContent>
  <xr:revisionPtr revIDLastSave="0" documentId="8_{AC2C11DD-5723-406D-B685-8725E6603971}" xr6:coauthVersionLast="45" xr6:coauthVersionMax="45" xr10:uidLastSave="{00000000-0000-0000-0000-000000000000}"/>
  <bookViews>
    <workbookView xWindow="1770" yWindow="1770" windowWidth="20430" windowHeight="11070" xr2:uid="{E6ADD2A2-0838-4B77-96B5-8633ACDD730D}"/>
  </bookViews>
  <sheets>
    <sheet name="Kap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6" i="1" l="1"/>
  <c r="C135" i="1"/>
  <c r="C136" i="1" s="1"/>
  <c r="B135" i="1"/>
  <c r="B136" i="1" s="1"/>
  <c r="G135" i="1"/>
  <c r="G136" i="1" s="1"/>
  <c r="H135" i="1"/>
  <c r="H136" i="1" s="1"/>
  <c r="J134" i="1"/>
  <c r="J136" i="1" s="1"/>
  <c r="D134" i="1"/>
  <c r="F134" i="1"/>
  <c r="D133" i="1"/>
  <c r="F133" i="1"/>
  <c r="E133" i="1"/>
  <c r="E136" i="1" s="1"/>
  <c r="D132" i="1"/>
  <c r="D136" i="1" l="1"/>
  <c r="F136" i="1"/>
  <c r="H51" i="1"/>
  <c r="E51" i="1"/>
  <c r="D51" i="1"/>
  <c r="C51" i="1"/>
  <c r="B51" i="1"/>
  <c r="N43" i="1"/>
  <c r="M43" i="1"/>
  <c r="L43" i="1"/>
  <c r="K43" i="1"/>
  <c r="J43" i="1"/>
  <c r="I43" i="1"/>
  <c r="G43" i="1"/>
  <c r="G51" i="1" s="1"/>
  <c r="F43" i="1"/>
  <c r="F51" i="1" s="1"/>
  <c r="N38" i="1"/>
  <c r="M38" i="1"/>
  <c r="L38" i="1"/>
  <c r="K38" i="1"/>
  <c r="J38" i="1"/>
  <c r="I38" i="1"/>
  <c r="N32" i="1"/>
  <c r="L32" i="1"/>
  <c r="K32" i="1"/>
  <c r="J32" i="1"/>
  <c r="I32" i="1"/>
  <c r="L51" i="1" l="1"/>
  <c r="I51" i="1"/>
  <c r="M51" i="1"/>
  <c r="J51" i="1"/>
  <c r="N51" i="1"/>
  <c r="K51" i="1"/>
</calcChain>
</file>

<file path=xl/sharedStrings.xml><?xml version="1.0" encoding="utf-8"?>
<sst xmlns="http://schemas.openxmlformats.org/spreadsheetml/2006/main" count="235" uniqueCount="103">
  <si>
    <t>Tabel 10.1</t>
  </si>
  <si>
    <t>Folketingsvalg 5.juni 2019 fordelt på storkredse og partier</t>
  </si>
  <si>
    <t>Procent</t>
  </si>
  <si>
    <t>Enhl.</t>
  </si>
  <si>
    <t>SF</t>
  </si>
  <si>
    <t>Soc.</t>
  </si>
  <si>
    <t>Alt.</t>
  </si>
  <si>
    <t>Rad.</t>
  </si>
  <si>
    <t>LA</t>
  </si>
  <si>
    <t>DF</t>
  </si>
  <si>
    <t>Kons.</t>
  </si>
  <si>
    <t>Øvr.</t>
  </si>
  <si>
    <t>I alt</t>
  </si>
  <si>
    <t>Københavns Storkreds</t>
  </si>
  <si>
    <t>Københavns Omegns Storkreds</t>
  </si>
  <si>
    <t>Nordsjællands Storkreds</t>
  </si>
  <si>
    <t>Bornholms Storkreds</t>
  </si>
  <si>
    <t>Sjællands Storkreds</t>
  </si>
  <si>
    <t>Fyns Storkreds</t>
  </si>
  <si>
    <t>Sydjyllands Storkreds</t>
  </si>
  <si>
    <t>Østjyllands Storkreds</t>
  </si>
  <si>
    <t>Vestjyllands Storkreds</t>
  </si>
  <si>
    <t>Nordjyllands Storkreds</t>
  </si>
  <si>
    <t>Hele landet</t>
  </si>
  <si>
    <t>Kilde: Statistikbanken FV19TOT.</t>
  </si>
  <si>
    <t>Tabel 10.2</t>
  </si>
  <si>
    <t>Venstrefløj</t>
  </si>
  <si>
    <t>.</t>
  </si>
  <si>
    <t xml:space="preserve"> Fælles Kurs</t>
  </si>
  <si>
    <t xml:space="preserve"> Venstresocialisterne</t>
  </si>
  <si>
    <t xml:space="preserve"> Enhedslisten</t>
  </si>
  <si>
    <t xml:space="preserve"> Socialistisk Folkeparti</t>
  </si>
  <si>
    <t>Socialdemokraterne</t>
  </si>
  <si>
    <t>Midterpartier</t>
  </si>
  <si>
    <t xml:space="preserve"> Centrum-Demokraterne</t>
  </si>
  <si>
    <t xml:space="preserve"> Alternativet</t>
  </si>
  <si>
    <t xml:space="preserve"> Radikale Venstre</t>
  </si>
  <si>
    <t xml:space="preserve"> Kristendemokraterne</t>
  </si>
  <si>
    <t>Højrefløj</t>
  </si>
  <si>
    <t xml:space="preserve"> Nye Borgerlige</t>
  </si>
  <si>
    <t xml:space="preserve"> Venstre</t>
  </si>
  <si>
    <t xml:space="preserve"> Dansk Folkeparti</t>
  </si>
  <si>
    <t xml:space="preserve"> Fremskridtspartiet</t>
  </si>
  <si>
    <t>Stemmeprocent</t>
  </si>
  <si>
    <t>Kilde: Statistiske Efterretninger: "Befolkning og valg", diverse årgange, samt Indenrigsministeriet og Folketinget.</t>
  </si>
  <si>
    <t>...</t>
  </si>
  <si>
    <t>Fordelingen af stemmer i procent ved valgene i 2007-2019</t>
  </si>
  <si>
    <t>Tabel 10.3</t>
  </si>
  <si>
    <t>Kilde:  Danmarks Statistik</t>
  </si>
  <si>
    <t>Tabel 10.4</t>
  </si>
  <si>
    <t>Partiernes vælgerprofil - Erhvervsstilling</t>
  </si>
  <si>
    <t>Total</t>
  </si>
  <si>
    <t>Arbejdere</t>
  </si>
  <si>
    <t>Lavere funktionærer</t>
  </si>
  <si>
    <t>Højere funktionærer</t>
  </si>
  <si>
    <t>Total i erhverv</t>
  </si>
  <si>
    <t>Procent af partiets vælgere juni 2019</t>
  </si>
  <si>
    <t>Tabel 10.5</t>
  </si>
  <si>
    <t>Alle</t>
  </si>
  <si>
    <t>Folkeskole</t>
  </si>
  <si>
    <t>Gymnasium</t>
  </si>
  <si>
    <t>(N)</t>
  </si>
  <si>
    <t>Data: 7.708 interwiews foretaget 1/10-30/12 2019.</t>
  </si>
  <si>
    <t>Tabel 10.6</t>
  </si>
  <si>
    <t>Indtil 99.999 kr.</t>
  </si>
  <si>
    <t>Data: 5.719 interwiews foretaget 1/10-30/12 2019.</t>
  </si>
  <si>
    <t>Tabel 10.7</t>
  </si>
  <si>
    <t>Partiernes medlemstal og indtægter</t>
  </si>
  <si>
    <t>Partiernes medlemstal (1000 medlemmer)</t>
  </si>
  <si>
    <t>Offentlig støtte herunder EU-oplysningen</t>
  </si>
  <si>
    <t>Privat støtte, herunder faglige organisationer og erhverv</t>
  </si>
  <si>
    <t>Gruppestøtte fra Folketinget 2018</t>
  </si>
  <si>
    <t>1) Radikale: 1,5 mio. kr. overført fra deres valgfond.</t>
  </si>
  <si>
    <t>Vens.</t>
  </si>
  <si>
    <t>Nye B.</t>
  </si>
  <si>
    <t>Øvrige består af Kristendemokraterne, Stram Kurs, Klaus Riskær Pedersen og kandidater, der er opstillet uden for partierne.</t>
  </si>
  <si>
    <t>Fordeling af mandater ved folketingsvalg 1981-2019</t>
  </si>
  <si>
    <t xml:space="preserve"> Det Konservative Folkeparti</t>
  </si>
  <si>
    <t>1: 2007 valgt som Ny Alliance et midterparti, 2008 skiftede partiet navn og politik og blev til Liberal Alliance.</t>
  </si>
  <si>
    <t>2. Jacob Haugaard valgt som løsganger i Århus Amt 1994 med et løfte om medvind på cykelstierne.</t>
  </si>
  <si>
    <t>Selvst. landbrug</t>
  </si>
  <si>
    <t>Selvst. byerhverv</t>
  </si>
  <si>
    <t>Kilde: Kasper Møller Hansen for Altinget.dk på baggrund af data fra KANTAR Gallup</t>
  </si>
  <si>
    <t>Partierenes vælgerprofil, uddannelse</t>
  </si>
  <si>
    <t>Erhversudd.</t>
  </si>
  <si>
    <t>Videregående udd.</t>
  </si>
  <si>
    <t>Partiernes vælgerprofil, rig-fattig ultimo 2019</t>
  </si>
  <si>
    <t>900.000 og derover</t>
  </si>
  <si>
    <t>100.000-199.999 kr.</t>
  </si>
  <si>
    <t>200.000-299.999</t>
  </si>
  <si>
    <t>300.000-499.999 kr.</t>
  </si>
  <si>
    <t>500.000-699.999 kr.</t>
  </si>
  <si>
    <t>700.000-899.999</t>
  </si>
  <si>
    <t>Kontingent og partiskat (SF og Enhl.)</t>
  </si>
  <si>
    <t>Tilskudsregler gruppestøtte 2020: Basisbeløb 311.964, Mandatbeløb pr. alm. medlem 48.912, Ekspertilskud til gruppen 124.162, eksperttilskud pr. medlem 19.447.</t>
  </si>
  <si>
    <t>Kilde: Folketingets hjemmeside, herunder partiernes årsregnskaber.</t>
  </si>
  <si>
    <r>
      <t xml:space="preserve"> Liberal Alliance</t>
    </r>
    <r>
      <rPr>
        <vertAlign val="superscript"/>
        <sz val="10"/>
        <rFont val="Calibri"/>
        <family val="2"/>
        <scheme val="minor"/>
      </rPr>
      <t>1</t>
    </r>
  </si>
  <si>
    <r>
      <t>Uden for partierne</t>
    </r>
    <r>
      <rPr>
        <vertAlign val="superscript"/>
        <sz val="10"/>
        <rFont val="Calibri"/>
        <family val="2"/>
        <scheme val="minor"/>
      </rPr>
      <t>2</t>
    </r>
  </si>
  <si>
    <r>
      <t>Andre indtægter</t>
    </r>
    <r>
      <rPr>
        <vertAlign val="superscript"/>
        <sz val="10"/>
        <rFont val="Calibri"/>
        <family val="2"/>
        <scheme val="minor"/>
      </rPr>
      <t>1</t>
    </r>
  </si>
  <si>
    <t>Kapitel 10</t>
  </si>
  <si>
    <t>Forholdet mellem partierne</t>
  </si>
  <si>
    <t>2017 i alt</t>
  </si>
  <si>
    <t>Partiernes indtægtskilder 2017 i mio.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</si>
</sst>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quotePrefix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5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5" fillId="0" borderId="0" xfId="0" applyFont="1" applyAlignment="1">
      <alignment horizontal="left"/>
    </xf>
    <xf numFmtId="164" fontId="3" fillId="0" borderId="0" xfId="0" applyNumberFormat="1" applyFont="1"/>
    <xf numFmtId="1" fontId="3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1" fontId="2" fillId="0" borderId="0" xfId="0" applyNumberFormat="1" applyFont="1" applyAlignment="1">
      <alignment horizontal="right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1" fontId="3" fillId="0" borderId="0" xfId="0" applyNumberFormat="1" applyFont="1"/>
    <xf numFmtId="1" fontId="2" fillId="0" borderId="0" xfId="0" applyNumberFormat="1" applyFont="1"/>
    <xf numFmtId="0" fontId="2" fillId="0" borderId="0" xfId="0" applyFont="1" applyFill="1"/>
    <xf numFmtId="0" fontId="1" fillId="0" borderId="0" xfId="0" applyFont="1" applyFill="1"/>
    <xf numFmtId="0" fontId="2" fillId="2" borderId="0" xfId="0" applyFont="1" applyFill="1"/>
    <xf numFmtId="0" fontId="3" fillId="2" borderId="0" xfId="0" applyFont="1" applyFill="1" applyAlignment="1" applyProtection="1">
      <alignment horizontal="right"/>
      <protection locked="0"/>
    </xf>
    <xf numFmtId="0" fontId="6" fillId="0" borderId="0" xfId="0" applyFont="1"/>
    <xf numFmtId="0" fontId="3" fillId="2" borderId="0" xfId="0" applyFont="1" applyFill="1"/>
    <xf numFmtId="0" fontId="3" fillId="2" borderId="0" xfId="0" applyFont="1" applyFill="1" applyProtection="1">
      <protection locked="0"/>
    </xf>
    <xf numFmtId="17" fontId="3" fillId="0" borderId="0" xfId="0" quotePrefix="1" applyNumberFormat="1" applyFont="1"/>
    <xf numFmtId="0" fontId="3" fillId="2" borderId="0" xfId="0" applyFont="1" applyFill="1" applyAlignment="1">
      <alignment horizontal="right"/>
    </xf>
    <xf numFmtId="17" fontId="6" fillId="0" borderId="0" xfId="0" applyNumberFormat="1" applyFont="1"/>
    <xf numFmtId="0" fontId="5" fillId="0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3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58702-37D2-4440-8248-094DE285688D}">
  <dimension ref="A1:P140"/>
  <sheetViews>
    <sheetView tabSelected="1" workbookViewId="0">
      <selection activeCell="I26" sqref="I26"/>
    </sheetView>
  </sheetViews>
  <sheetFormatPr defaultRowHeight="12.75" x14ac:dyDescent="0.2"/>
  <cols>
    <col min="1" max="1" width="50.140625" style="2" customWidth="1"/>
    <col min="2" max="16" width="9.140625" style="2"/>
    <col min="17" max="16384" width="9.140625" style="1"/>
  </cols>
  <sheetData>
    <row r="1" spans="1:16" x14ac:dyDescent="0.2">
      <c r="A1" s="3" t="s">
        <v>99</v>
      </c>
    </row>
    <row r="2" spans="1:16" x14ac:dyDescent="0.2">
      <c r="A2" s="3" t="s">
        <v>100</v>
      </c>
    </row>
    <row r="6" spans="1:16" x14ac:dyDescent="0.2">
      <c r="A6" s="4" t="s">
        <v>0</v>
      </c>
    </row>
    <row r="7" spans="1:16" x14ac:dyDescent="0.2">
      <c r="A7" s="5" t="s">
        <v>1</v>
      </c>
    </row>
    <row r="8" spans="1:16" x14ac:dyDescent="0.2">
      <c r="A8" s="6"/>
    </row>
    <row r="9" spans="1:16" x14ac:dyDescent="0.2">
      <c r="A9" s="3" t="s">
        <v>2</v>
      </c>
      <c r="B9" s="7"/>
      <c r="C9" s="7"/>
      <c r="D9" s="7"/>
      <c r="E9" s="7"/>
    </row>
    <row r="10" spans="1:16" s="27" customFormat="1" x14ac:dyDescent="0.2">
      <c r="A10" s="28"/>
      <c r="B10" s="29" t="s">
        <v>3</v>
      </c>
      <c r="C10" s="29" t="s">
        <v>4</v>
      </c>
      <c r="D10" s="29" t="s">
        <v>5</v>
      </c>
      <c r="E10" s="29" t="s">
        <v>6</v>
      </c>
      <c r="F10" s="29" t="s">
        <v>7</v>
      </c>
      <c r="G10" s="29" t="s">
        <v>8</v>
      </c>
      <c r="H10" s="29" t="s">
        <v>9</v>
      </c>
      <c r="I10" s="29" t="s">
        <v>73</v>
      </c>
      <c r="J10" s="29" t="s">
        <v>10</v>
      </c>
      <c r="K10" s="29" t="s">
        <v>74</v>
      </c>
      <c r="L10" s="29" t="s">
        <v>11</v>
      </c>
      <c r="M10" s="29" t="s">
        <v>12</v>
      </c>
      <c r="N10" s="26"/>
      <c r="O10" s="26"/>
      <c r="P10" s="26"/>
    </row>
    <row r="11" spans="1:16" x14ac:dyDescent="0.2">
      <c r="A11" s="6" t="s">
        <v>13</v>
      </c>
      <c r="B11" s="10">
        <v>16.784739337540479</v>
      </c>
      <c r="C11" s="10">
        <v>11.533029033719787</v>
      </c>
      <c r="D11" s="10">
        <v>17.21444281119793</v>
      </c>
      <c r="E11" s="10">
        <v>6.4997071208319976</v>
      </c>
      <c r="F11" s="10">
        <v>16.386865750820615</v>
      </c>
      <c r="G11" s="10">
        <v>2.5762314740111183</v>
      </c>
      <c r="H11" s="10">
        <v>4.239785148263171</v>
      </c>
      <c r="I11" s="10">
        <v>14.990771543196916</v>
      </c>
      <c r="J11" s="10">
        <v>5.2671831655264647</v>
      </c>
      <c r="K11" s="10">
        <v>1.4184193366563145</v>
      </c>
      <c r="L11" s="10">
        <v>3.0888252782352095</v>
      </c>
      <c r="M11" s="20">
        <v>99.999999999999986</v>
      </c>
    </row>
    <row r="12" spans="1:16" x14ac:dyDescent="0.2">
      <c r="A12" s="6" t="s">
        <v>14</v>
      </c>
      <c r="B12" s="10">
        <v>7.2361471392990619</v>
      </c>
      <c r="C12" s="10">
        <v>9.4008534777116974</v>
      </c>
      <c r="D12" s="10">
        <v>25.793311086488107</v>
      </c>
      <c r="E12" s="10">
        <v>3.080208168447168</v>
      </c>
      <c r="F12" s="10">
        <v>10.866496315702761</v>
      </c>
      <c r="G12" s="10">
        <v>2.5572027122630079</v>
      </c>
      <c r="H12" s="10">
        <v>8.2114117916894145</v>
      </c>
      <c r="I12" s="10">
        <v>17.235921009700959</v>
      </c>
      <c r="J12" s="10">
        <v>9.3662879534302252</v>
      </c>
      <c r="K12" s="10">
        <v>2.307814069783594</v>
      </c>
      <c r="L12" s="10">
        <v>3.9443462754839986</v>
      </c>
      <c r="M12" s="20">
        <v>99.999999999999986</v>
      </c>
    </row>
    <row r="13" spans="1:16" x14ac:dyDescent="0.2">
      <c r="A13" s="6" t="s">
        <v>15</v>
      </c>
      <c r="B13" s="10">
        <v>5.5969427912564385</v>
      </c>
      <c r="C13" s="10">
        <v>6.9018489622889021</v>
      </c>
      <c r="D13" s="10">
        <v>21.334525469835263</v>
      </c>
      <c r="E13" s="10">
        <v>2.7085433380742625</v>
      </c>
      <c r="F13" s="10">
        <v>11.191469089603558</v>
      </c>
      <c r="G13" s="10">
        <v>3.3074883663127079</v>
      </c>
      <c r="H13" s="10">
        <v>7.5028652701639071</v>
      </c>
      <c r="I13" s="10">
        <v>23.385437523301896</v>
      </c>
      <c r="J13" s="10">
        <v>11.173863212692801</v>
      </c>
      <c r="K13" s="10">
        <v>3.2584680815808009</v>
      </c>
      <c r="L13" s="10">
        <v>3.638547894889463</v>
      </c>
      <c r="M13" s="20">
        <v>99.999999999999986</v>
      </c>
    </row>
    <row r="14" spans="1:16" x14ac:dyDescent="0.2">
      <c r="A14" s="6" t="s">
        <v>16</v>
      </c>
      <c r="B14" s="10">
        <v>8.1161254597951196</v>
      </c>
      <c r="C14" s="10">
        <v>4.3151524739943836</v>
      </c>
      <c r="D14" s="10">
        <v>33.987264169600131</v>
      </c>
      <c r="E14" s="10">
        <v>3.2591069097812757</v>
      </c>
      <c r="F14" s="10">
        <v>3.3461219000909703</v>
      </c>
      <c r="G14" s="10">
        <v>0.98089625440018979</v>
      </c>
      <c r="H14" s="10">
        <v>10.386425661511687</v>
      </c>
      <c r="I14" s="10">
        <v>25.250168097140367</v>
      </c>
      <c r="J14" s="10">
        <v>1.8035834355100266</v>
      </c>
      <c r="K14" s="10">
        <v>1.6928370842067793</v>
      </c>
      <c r="L14" s="10">
        <v>6.8623185539690699</v>
      </c>
      <c r="M14" s="20">
        <v>100</v>
      </c>
    </row>
    <row r="15" spans="1:16" x14ac:dyDescent="0.2">
      <c r="A15" s="6" t="s">
        <v>17</v>
      </c>
      <c r="B15" s="10">
        <v>5.2358654479341249</v>
      </c>
      <c r="C15" s="10">
        <v>8.8298593312329974</v>
      </c>
      <c r="D15" s="10">
        <v>28.233010603433879</v>
      </c>
      <c r="E15" s="10">
        <v>1.9784245174890425</v>
      </c>
      <c r="F15" s="10">
        <v>5.8275689280798053</v>
      </c>
      <c r="G15" s="10">
        <v>1.7833658751048729</v>
      </c>
      <c r="H15" s="10">
        <v>10.885078589818169</v>
      </c>
      <c r="I15" s="10">
        <v>24.270785936579063</v>
      </c>
      <c r="J15" s="10">
        <v>5.8458076790901359</v>
      </c>
      <c r="K15" s="10">
        <v>2.5570728916483798</v>
      </c>
      <c r="L15" s="10">
        <v>4.5531601995895326</v>
      </c>
      <c r="M15" s="20">
        <v>100</v>
      </c>
    </row>
    <row r="16" spans="1:16" x14ac:dyDescent="0.2">
      <c r="A16" s="6" t="s">
        <v>18</v>
      </c>
      <c r="B16" s="10">
        <v>6.7773291269653351</v>
      </c>
      <c r="C16" s="10">
        <v>6.7066186304560667</v>
      </c>
      <c r="D16" s="10">
        <v>30.183783299524542</v>
      </c>
      <c r="E16" s="10">
        <v>3.0411912638941327</v>
      </c>
      <c r="F16" s="10">
        <v>7.2927798503881078</v>
      </c>
      <c r="G16" s="10">
        <v>1.8771877059723174</v>
      </c>
      <c r="H16" s="10">
        <v>8.8775268603899633</v>
      </c>
      <c r="I16" s="10">
        <v>23.371578859801243</v>
      </c>
      <c r="J16" s="10">
        <v>6.1610919492420217</v>
      </c>
      <c r="K16" s="10">
        <v>1.8960651688413079</v>
      </c>
      <c r="L16" s="10">
        <v>3.8148472845249599</v>
      </c>
      <c r="M16" s="20">
        <v>99.999999999999986</v>
      </c>
    </row>
    <row r="17" spans="1:16" x14ac:dyDescent="0.2">
      <c r="A17" s="6" t="s">
        <v>19</v>
      </c>
      <c r="B17" s="10">
        <v>4.0864610828558554</v>
      </c>
      <c r="C17" s="10">
        <v>5.166189955026625</v>
      </c>
      <c r="D17" s="10">
        <v>26.12893287103034</v>
      </c>
      <c r="E17" s="10">
        <v>1.6490237374805712</v>
      </c>
      <c r="F17" s="10">
        <v>5.8748195086957722</v>
      </c>
      <c r="G17" s="10">
        <v>2.1406038756196488</v>
      </c>
      <c r="H17" s="10">
        <v>12.475283037956057</v>
      </c>
      <c r="I17" s="10">
        <v>28.512337787751424</v>
      </c>
      <c r="J17" s="10">
        <v>5.0696213591340102</v>
      </c>
      <c r="K17" s="10">
        <v>4.0984171947282748</v>
      </c>
      <c r="L17" s="10">
        <v>4.7983095897214234</v>
      </c>
      <c r="M17" s="20">
        <v>100.00000000000001</v>
      </c>
    </row>
    <row r="18" spans="1:16" x14ac:dyDescent="0.2">
      <c r="A18" s="6" t="s">
        <v>20</v>
      </c>
      <c r="B18" s="10">
        <v>7.1081840576379562</v>
      </c>
      <c r="C18" s="10">
        <v>8.1975640141756472</v>
      </c>
      <c r="D18" s="10">
        <v>25.824997681741397</v>
      </c>
      <c r="E18" s="10">
        <v>3.4098560260612585</v>
      </c>
      <c r="F18" s="10">
        <v>9.9094468030205896</v>
      </c>
      <c r="G18" s="10">
        <v>2.8538771363257012</v>
      </c>
      <c r="H18" s="10">
        <v>7.839544250517072</v>
      </c>
      <c r="I18" s="10">
        <v>22.649991331728696</v>
      </c>
      <c r="J18" s="10">
        <v>5.7313400341086398</v>
      </c>
      <c r="K18" s="10">
        <v>1.9749547435602806</v>
      </c>
      <c r="L18" s="10">
        <v>4.5002439211227632</v>
      </c>
      <c r="M18" s="20">
        <v>100</v>
      </c>
    </row>
    <row r="19" spans="1:16" x14ac:dyDescent="0.2">
      <c r="A19" s="6" t="s">
        <v>21</v>
      </c>
      <c r="B19" s="10">
        <v>3.4230847576896726</v>
      </c>
      <c r="C19" s="10">
        <v>6.219329271680154</v>
      </c>
      <c r="D19" s="10">
        <v>24.55201446886786</v>
      </c>
      <c r="E19" s="10">
        <v>1.6984253378023864</v>
      </c>
      <c r="F19" s="10">
        <v>5.3134818491015601</v>
      </c>
      <c r="G19" s="10">
        <v>2.2240328882798468</v>
      </c>
      <c r="H19" s="10">
        <v>8.4038567187027411</v>
      </c>
      <c r="I19" s="10">
        <v>29.832472238168428</v>
      </c>
      <c r="J19" s="10">
        <v>9.2387178015221938</v>
      </c>
      <c r="K19" s="10">
        <v>1.6863885236693146</v>
      </c>
      <c r="L19" s="10">
        <v>7.4081961445158422</v>
      </c>
      <c r="M19" s="20">
        <v>100</v>
      </c>
    </row>
    <row r="20" spans="1:16" x14ac:dyDescent="0.2">
      <c r="A20" s="6" t="s">
        <v>22</v>
      </c>
      <c r="B20" s="10">
        <v>4.3452985294599289</v>
      </c>
      <c r="C20" s="10">
        <v>5.3780608958613083</v>
      </c>
      <c r="D20" s="10">
        <v>33.862542167490908</v>
      </c>
      <c r="E20" s="10">
        <v>1.9836461096736864</v>
      </c>
      <c r="F20" s="10">
        <v>5.0778392777213721</v>
      </c>
      <c r="G20" s="10">
        <v>1.9216912848393541</v>
      </c>
      <c r="H20" s="10">
        <v>9.4799069858841243</v>
      </c>
      <c r="I20" s="10">
        <v>26.848546381510712</v>
      </c>
      <c r="J20" s="10">
        <v>4.9397373333770016</v>
      </c>
      <c r="K20" s="10">
        <v>2.0311357110885488</v>
      </c>
      <c r="L20" s="10">
        <v>4.1315953230930473</v>
      </c>
      <c r="M20" s="20">
        <v>100</v>
      </c>
    </row>
    <row r="21" spans="1:16" x14ac:dyDescent="0.2">
      <c r="A21" s="4" t="s">
        <v>23</v>
      </c>
      <c r="B21" s="12">
        <v>6.9399612653324727</v>
      </c>
      <c r="C21" s="12">
        <v>7.7102375046719445</v>
      </c>
      <c r="D21" s="12">
        <v>25.904714983067738</v>
      </c>
      <c r="E21" s="12">
        <v>2.9526123248728666</v>
      </c>
      <c r="F21" s="12">
        <v>8.6279206732130511</v>
      </c>
      <c r="G21" s="12">
        <v>2.3294598665805895</v>
      </c>
      <c r="H21" s="12">
        <v>8.7354886570849324</v>
      </c>
      <c r="I21" s="12">
        <v>23.392596242057696</v>
      </c>
      <c r="J21" s="12">
        <v>6.6218443138187633</v>
      </c>
      <c r="K21" s="12">
        <v>2.3558209597589843</v>
      </c>
      <c r="L21" s="12">
        <v>4.4293432095409599</v>
      </c>
      <c r="M21" s="24">
        <v>99.999999999999986</v>
      </c>
    </row>
    <row r="22" spans="1:16" x14ac:dyDescent="0.2">
      <c r="A22" s="7" t="s">
        <v>75</v>
      </c>
      <c r="M22" s="25"/>
    </row>
    <row r="23" spans="1:16" x14ac:dyDescent="0.2">
      <c r="A23" s="7" t="s">
        <v>24</v>
      </c>
    </row>
    <row r="27" spans="1:16" x14ac:dyDescent="0.2">
      <c r="A27" s="4" t="s">
        <v>25</v>
      </c>
    </row>
    <row r="28" spans="1:16" x14ac:dyDescent="0.2">
      <c r="A28" s="5" t="s">
        <v>76</v>
      </c>
    </row>
    <row r="29" spans="1:16" x14ac:dyDescent="0.2">
      <c r="A29" s="6"/>
    </row>
    <row r="31" spans="1:16" s="27" customFormat="1" x14ac:dyDescent="0.2">
      <c r="A31" s="28"/>
      <c r="B31" s="32">
        <v>1981</v>
      </c>
      <c r="C31" s="32">
        <v>1984</v>
      </c>
      <c r="D31" s="32">
        <v>1987</v>
      </c>
      <c r="E31" s="32">
        <v>1988</v>
      </c>
      <c r="F31" s="32">
        <v>1990</v>
      </c>
      <c r="G31" s="32">
        <v>1994</v>
      </c>
      <c r="H31" s="31">
        <v>1998</v>
      </c>
      <c r="I31" s="32">
        <v>2001</v>
      </c>
      <c r="J31" s="31">
        <v>2005</v>
      </c>
      <c r="K31" s="31">
        <v>2007</v>
      </c>
      <c r="L31" s="31">
        <v>2011</v>
      </c>
      <c r="M31" s="31">
        <v>2015</v>
      </c>
      <c r="N31" s="31">
        <v>2019</v>
      </c>
      <c r="O31" s="26"/>
      <c r="P31" s="26"/>
    </row>
    <row r="32" spans="1:16" x14ac:dyDescent="0.2">
      <c r="A32" s="4" t="s">
        <v>26</v>
      </c>
      <c r="B32" s="13">
        <v>26</v>
      </c>
      <c r="C32" s="13">
        <v>26</v>
      </c>
      <c r="D32" s="13">
        <v>31</v>
      </c>
      <c r="E32" s="13">
        <v>24</v>
      </c>
      <c r="F32" s="13">
        <v>15</v>
      </c>
      <c r="G32" s="13">
        <v>19</v>
      </c>
      <c r="H32" s="13">
        <v>18</v>
      </c>
      <c r="I32" s="15">
        <f>SUM(I35:I36)</f>
        <v>16</v>
      </c>
      <c r="J32" s="3">
        <f>J35+J36</f>
        <v>17</v>
      </c>
      <c r="K32" s="3">
        <f>K35+K36</f>
        <v>27</v>
      </c>
      <c r="L32" s="3">
        <f>L35+L36</f>
        <v>28</v>
      </c>
      <c r="M32" s="3">
        <v>21</v>
      </c>
      <c r="N32" s="3">
        <f>SUM(N33:N36)</f>
        <v>27</v>
      </c>
    </row>
    <row r="33" spans="1:14" x14ac:dyDescent="0.2">
      <c r="A33" s="6" t="s">
        <v>28</v>
      </c>
      <c r="B33" s="14" t="s">
        <v>27</v>
      </c>
      <c r="C33" s="14" t="s">
        <v>27</v>
      </c>
      <c r="D33" s="14">
        <v>4</v>
      </c>
      <c r="E33" s="22" t="s">
        <v>27</v>
      </c>
      <c r="F33" s="22" t="s">
        <v>27</v>
      </c>
      <c r="G33" s="22" t="s">
        <v>27</v>
      </c>
      <c r="H33" s="22" t="s">
        <v>27</v>
      </c>
      <c r="I33" s="22" t="s">
        <v>27</v>
      </c>
      <c r="J33" s="22" t="s">
        <v>27</v>
      </c>
      <c r="K33" s="22" t="s">
        <v>27</v>
      </c>
      <c r="L33" s="22" t="s">
        <v>27</v>
      </c>
      <c r="M33" s="22" t="s">
        <v>27</v>
      </c>
      <c r="N33" s="22" t="s">
        <v>27</v>
      </c>
    </row>
    <row r="34" spans="1:14" x14ac:dyDescent="0.2">
      <c r="A34" s="6" t="s">
        <v>29</v>
      </c>
      <c r="B34" s="14">
        <v>5</v>
      </c>
      <c r="C34" s="14">
        <v>5</v>
      </c>
      <c r="D34" s="14">
        <v>0</v>
      </c>
      <c r="E34" s="14">
        <v>0</v>
      </c>
      <c r="F34" s="14" t="s">
        <v>27</v>
      </c>
      <c r="G34" s="14" t="s">
        <v>27</v>
      </c>
      <c r="H34" s="20" t="s">
        <v>27</v>
      </c>
      <c r="I34" s="14" t="s">
        <v>27</v>
      </c>
      <c r="J34" s="22" t="s">
        <v>27</v>
      </c>
      <c r="K34" s="22" t="s">
        <v>27</v>
      </c>
      <c r="L34" s="22" t="s">
        <v>27</v>
      </c>
      <c r="M34" s="22" t="s">
        <v>27</v>
      </c>
      <c r="N34" s="22" t="s">
        <v>27</v>
      </c>
    </row>
    <row r="35" spans="1:14" x14ac:dyDescent="0.2">
      <c r="A35" s="6" t="s">
        <v>30</v>
      </c>
      <c r="B35" s="14" t="s">
        <v>27</v>
      </c>
      <c r="C35" s="14" t="s">
        <v>27</v>
      </c>
      <c r="D35" s="14" t="s">
        <v>27</v>
      </c>
      <c r="E35" s="14" t="s">
        <v>27</v>
      </c>
      <c r="F35" s="14">
        <v>0</v>
      </c>
      <c r="G35" s="14">
        <v>6</v>
      </c>
      <c r="H35" s="14">
        <v>5</v>
      </c>
      <c r="I35" s="14">
        <v>4</v>
      </c>
      <c r="J35" s="23">
        <v>6</v>
      </c>
      <c r="K35" s="2">
        <v>4</v>
      </c>
      <c r="L35" s="14">
        <v>12</v>
      </c>
      <c r="M35" s="14">
        <v>14</v>
      </c>
      <c r="N35" s="14">
        <v>13</v>
      </c>
    </row>
    <row r="36" spans="1:14" x14ac:dyDescent="0.2">
      <c r="A36" s="6" t="s">
        <v>31</v>
      </c>
      <c r="B36" s="14">
        <v>21</v>
      </c>
      <c r="C36" s="14">
        <v>21</v>
      </c>
      <c r="D36" s="14">
        <v>27</v>
      </c>
      <c r="E36" s="14">
        <v>24</v>
      </c>
      <c r="F36" s="14">
        <v>15</v>
      </c>
      <c r="G36" s="14">
        <v>13</v>
      </c>
      <c r="H36" s="20">
        <v>13</v>
      </c>
      <c r="I36" s="14">
        <v>12</v>
      </c>
      <c r="J36" s="2">
        <v>11</v>
      </c>
      <c r="K36" s="2">
        <v>23</v>
      </c>
      <c r="L36" s="2">
        <v>16</v>
      </c>
      <c r="M36" s="2">
        <v>7</v>
      </c>
      <c r="N36" s="2">
        <v>14</v>
      </c>
    </row>
    <row r="37" spans="1:14" x14ac:dyDescent="0.2">
      <c r="A37" s="4" t="s">
        <v>32</v>
      </c>
      <c r="B37" s="13">
        <v>59</v>
      </c>
      <c r="C37" s="13">
        <v>56</v>
      </c>
      <c r="D37" s="13">
        <v>54</v>
      </c>
      <c r="E37" s="13">
        <v>55</v>
      </c>
      <c r="F37" s="13">
        <v>69</v>
      </c>
      <c r="G37" s="13">
        <v>62</v>
      </c>
      <c r="H37" s="15">
        <v>63</v>
      </c>
      <c r="I37" s="13">
        <v>52</v>
      </c>
      <c r="J37" s="3">
        <v>47</v>
      </c>
      <c r="K37" s="3">
        <v>45</v>
      </c>
      <c r="L37" s="3">
        <v>44</v>
      </c>
      <c r="M37" s="3">
        <v>47</v>
      </c>
      <c r="N37" s="3">
        <v>48</v>
      </c>
    </row>
    <row r="38" spans="1:14" x14ac:dyDescent="0.2">
      <c r="A38" s="4" t="s">
        <v>33</v>
      </c>
      <c r="B38" s="13">
        <v>28</v>
      </c>
      <c r="C38" s="13">
        <v>23</v>
      </c>
      <c r="D38" s="13">
        <v>24</v>
      </c>
      <c r="E38" s="13">
        <v>23</v>
      </c>
      <c r="F38" s="13">
        <v>20</v>
      </c>
      <c r="G38" s="13">
        <v>13</v>
      </c>
      <c r="H38" s="13">
        <v>19</v>
      </c>
      <c r="I38" s="15">
        <f>SUM(I41:I42)</f>
        <v>13</v>
      </c>
      <c r="J38" s="3">
        <f>J41</f>
        <v>17</v>
      </c>
      <c r="K38" s="3">
        <f>SUM(K39:K42)</f>
        <v>9</v>
      </c>
      <c r="L38" s="3">
        <f>SUM(L39:L42)</f>
        <v>17</v>
      </c>
      <c r="M38" s="3">
        <f>SUM(M40:M41)</f>
        <v>17</v>
      </c>
      <c r="N38" s="2">
        <f>SUM(N40:N41)</f>
        <v>21</v>
      </c>
    </row>
    <row r="39" spans="1:14" x14ac:dyDescent="0.2">
      <c r="A39" s="6" t="s">
        <v>34</v>
      </c>
      <c r="B39" s="14">
        <v>15</v>
      </c>
      <c r="C39" s="14">
        <v>8</v>
      </c>
      <c r="D39" s="14">
        <v>9</v>
      </c>
      <c r="E39" s="14">
        <v>9</v>
      </c>
      <c r="F39" s="14">
        <v>9</v>
      </c>
      <c r="G39" s="14">
        <v>5</v>
      </c>
      <c r="H39" s="20">
        <v>8</v>
      </c>
      <c r="I39" s="20">
        <v>0</v>
      </c>
      <c r="J39" s="2">
        <v>0</v>
      </c>
      <c r="K39" s="22" t="s">
        <v>27</v>
      </c>
      <c r="L39" s="22" t="s">
        <v>27</v>
      </c>
      <c r="M39" s="22" t="s">
        <v>27</v>
      </c>
      <c r="N39" s="22" t="s">
        <v>27</v>
      </c>
    </row>
    <row r="40" spans="1:14" x14ac:dyDescent="0.2">
      <c r="A40" s="6" t="s">
        <v>35</v>
      </c>
      <c r="B40" s="14" t="s">
        <v>27</v>
      </c>
      <c r="C40" s="14" t="s">
        <v>27</v>
      </c>
      <c r="D40" s="14" t="s">
        <v>27</v>
      </c>
      <c r="E40" s="14" t="s">
        <v>27</v>
      </c>
      <c r="F40" s="14" t="s">
        <v>27</v>
      </c>
      <c r="G40" s="14" t="s">
        <v>27</v>
      </c>
      <c r="H40" s="14" t="s">
        <v>27</v>
      </c>
      <c r="I40" s="14" t="s">
        <v>27</v>
      </c>
      <c r="J40" s="14" t="s">
        <v>27</v>
      </c>
      <c r="K40" s="14" t="s">
        <v>27</v>
      </c>
      <c r="L40" s="14" t="s">
        <v>27</v>
      </c>
      <c r="M40" s="22">
        <v>9</v>
      </c>
      <c r="N40" s="2">
        <v>5</v>
      </c>
    </row>
    <row r="41" spans="1:14" x14ac:dyDescent="0.2">
      <c r="A41" s="6" t="s">
        <v>36</v>
      </c>
      <c r="B41" s="14">
        <v>9</v>
      </c>
      <c r="C41" s="14">
        <v>10</v>
      </c>
      <c r="D41" s="14">
        <v>11</v>
      </c>
      <c r="E41" s="14">
        <v>10</v>
      </c>
      <c r="F41" s="14">
        <v>7</v>
      </c>
      <c r="G41" s="14">
        <v>8</v>
      </c>
      <c r="H41" s="20">
        <v>7</v>
      </c>
      <c r="I41" s="14">
        <v>9</v>
      </c>
      <c r="J41" s="2">
        <v>17</v>
      </c>
      <c r="K41" s="2">
        <v>9</v>
      </c>
      <c r="L41" s="2">
        <v>17</v>
      </c>
      <c r="M41" s="2">
        <v>8</v>
      </c>
      <c r="N41" s="2">
        <v>16</v>
      </c>
    </row>
    <row r="42" spans="1:14" x14ac:dyDescent="0.2">
      <c r="A42" s="6" t="s">
        <v>37</v>
      </c>
      <c r="B42" s="14">
        <v>4</v>
      </c>
      <c r="C42" s="14">
        <v>5</v>
      </c>
      <c r="D42" s="14">
        <v>4</v>
      </c>
      <c r="E42" s="14">
        <v>4</v>
      </c>
      <c r="F42" s="14">
        <v>4</v>
      </c>
      <c r="G42" s="14">
        <v>0</v>
      </c>
      <c r="H42" s="20">
        <v>4</v>
      </c>
      <c r="I42" s="14">
        <v>4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">
      <c r="A43" s="4" t="s">
        <v>38</v>
      </c>
      <c r="B43" s="13">
        <v>62</v>
      </c>
      <c r="C43" s="13">
        <v>70</v>
      </c>
      <c r="D43" s="13">
        <v>66</v>
      </c>
      <c r="E43" s="13">
        <v>73</v>
      </c>
      <c r="F43" s="13">
        <f>SUM(F44:F50)</f>
        <v>71</v>
      </c>
      <c r="G43" s="13">
        <f>SUM(G44:G49)</f>
        <v>80</v>
      </c>
      <c r="H43" s="13">
        <v>75</v>
      </c>
      <c r="I43" s="15">
        <f>SUM(I46:I49)</f>
        <v>94</v>
      </c>
      <c r="J43" s="3">
        <f>J46+J47+J48</f>
        <v>94</v>
      </c>
      <c r="K43" s="3">
        <f>SUM(K45:K49)</f>
        <v>94</v>
      </c>
      <c r="L43" s="3">
        <f t="shared" ref="L43:M43" si="0">SUM(L45:L49)</f>
        <v>86</v>
      </c>
      <c r="M43" s="3">
        <f t="shared" si="0"/>
        <v>90</v>
      </c>
      <c r="N43" s="3">
        <f>SUM(N44:N48)</f>
        <v>79</v>
      </c>
    </row>
    <row r="44" spans="1:14" x14ac:dyDescent="0.2">
      <c r="A44" s="6" t="s">
        <v>39</v>
      </c>
      <c r="B44" s="13"/>
      <c r="C44" s="13"/>
      <c r="D44" s="13"/>
      <c r="E44" s="13"/>
      <c r="F44" s="13"/>
      <c r="G44" s="13"/>
      <c r="H44" s="13"/>
      <c r="I44" s="15"/>
      <c r="J44" s="3"/>
      <c r="K44" s="3"/>
      <c r="L44" s="3"/>
      <c r="M44" s="3"/>
      <c r="N44" s="2">
        <v>4</v>
      </c>
    </row>
    <row r="45" spans="1:14" ht="15" x14ac:dyDescent="0.2">
      <c r="A45" s="6" t="s">
        <v>96</v>
      </c>
      <c r="B45" s="14" t="s">
        <v>27</v>
      </c>
      <c r="C45" s="14" t="s">
        <v>27</v>
      </c>
      <c r="D45" s="14" t="s">
        <v>27</v>
      </c>
      <c r="E45" s="14" t="s">
        <v>27</v>
      </c>
      <c r="F45" s="14"/>
      <c r="G45" s="14" t="s">
        <v>27</v>
      </c>
      <c r="H45" s="14" t="s">
        <v>27</v>
      </c>
      <c r="I45" s="14" t="s">
        <v>27</v>
      </c>
      <c r="J45" s="14" t="s">
        <v>27</v>
      </c>
      <c r="K45" s="2">
        <v>5</v>
      </c>
      <c r="L45" s="2">
        <v>9</v>
      </c>
      <c r="M45" s="2">
        <v>13</v>
      </c>
      <c r="N45" s="2">
        <v>4</v>
      </c>
    </row>
    <row r="46" spans="1:14" x14ac:dyDescent="0.2">
      <c r="A46" s="6" t="s">
        <v>77</v>
      </c>
      <c r="B46" s="14">
        <v>26</v>
      </c>
      <c r="C46" s="14">
        <v>42</v>
      </c>
      <c r="D46" s="14">
        <v>38</v>
      </c>
      <c r="E46" s="14">
        <v>35</v>
      </c>
      <c r="F46" s="14">
        <v>30</v>
      </c>
      <c r="G46" s="14">
        <v>27</v>
      </c>
      <c r="H46" s="20">
        <v>16</v>
      </c>
      <c r="I46" s="14">
        <v>16</v>
      </c>
      <c r="J46" s="2">
        <v>18</v>
      </c>
      <c r="K46" s="2">
        <v>18</v>
      </c>
      <c r="L46" s="2">
        <v>8</v>
      </c>
      <c r="M46" s="2">
        <v>6</v>
      </c>
      <c r="N46" s="2">
        <v>12</v>
      </c>
    </row>
    <row r="47" spans="1:14" x14ac:dyDescent="0.2">
      <c r="A47" s="6" t="s">
        <v>40</v>
      </c>
      <c r="B47" s="14">
        <v>20</v>
      </c>
      <c r="C47" s="14">
        <v>22</v>
      </c>
      <c r="D47" s="14">
        <v>19</v>
      </c>
      <c r="E47" s="14">
        <v>22</v>
      </c>
      <c r="F47" s="14">
        <v>29</v>
      </c>
      <c r="G47" s="14">
        <v>42</v>
      </c>
      <c r="H47" s="20">
        <v>42</v>
      </c>
      <c r="I47" s="14">
        <v>56</v>
      </c>
      <c r="J47" s="2">
        <v>52</v>
      </c>
      <c r="K47" s="2">
        <v>46</v>
      </c>
      <c r="L47" s="2">
        <v>47</v>
      </c>
      <c r="M47" s="2">
        <v>34</v>
      </c>
      <c r="N47" s="2">
        <v>43</v>
      </c>
    </row>
    <row r="48" spans="1:14" x14ac:dyDescent="0.2">
      <c r="A48" s="6" t="s">
        <v>41</v>
      </c>
      <c r="B48" s="14" t="s">
        <v>27</v>
      </c>
      <c r="C48" s="14" t="s">
        <v>27</v>
      </c>
      <c r="D48" s="14" t="s">
        <v>27</v>
      </c>
      <c r="E48" s="14" t="s">
        <v>27</v>
      </c>
      <c r="F48" s="14" t="s">
        <v>27</v>
      </c>
      <c r="G48" s="14" t="s">
        <v>27</v>
      </c>
      <c r="H48" s="20">
        <v>13</v>
      </c>
      <c r="I48" s="14">
        <v>22</v>
      </c>
      <c r="J48" s="2">
        <v>24</v>
      </c>
      <c r="K48" s="2">
        <v>25</v>
      </c>
      <c r="L48" s="2">
        <v>22</v>
      </c>
      <c r="M48" s="2">
        <v>37</v>
      </c>
      <c r="N48" s="2">
        <v>16</v>
      </c>
    </row>
    <row r="49" spans="1:16" x14ac:dyDescent="0.2">
      <c r="A49" s="6" t="s">
        <v>42</v>
      </c>
      <c r="B49" s="14">
        <v>16</v>
      </c>
      <c r="C49" s="14">
        <v>6</v>
      </c>
      <c r="D49" s="14">
        <v>9</v>
      </c>
      <c r="E49" s="14">
        <v>16</v>
      </c>
      <c r="F49" s="14">
        <v>12</v>
      </c>
      <c r="G49" s="14">
        <v>11</v>
      </c>
      <c r="H49" s="20">
        <v>4</v>
      </c>
      <c r="I49" s="20">
        <v>0</v>
      </c>
      <c r="J49" s="22" t="s">
        <v>27</v>
      </c>
      <c r="K49" s="22" t="s">
        <v>27</v>
      </c>
      <c r="L49" s="22" t="s">
        <v>27</v>
      </c>
      <c r="M49" s="22" t="s">
        <v>27</v>
      </c>
      <c r="N49" s="22" t="s">
        <v>27</v>
      </c>
    </row>
    <row r="50" spans="1:16" ht="15" x14ac:dyDescent="0.2">
      <c r="A50" s="6" t="s">
        <v>97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1</v>
      </c>
      <c r="H50" s="20">
        <v>0</v>
      </c>
      <c r="I50" s="14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</row>
    <row r="51" spans="1:16" x14ac:dyDescent="0.2">
      <c r="A51" s="4" t="s">
        <v>12</v>
      </c>
      <c r="B51" s="15">
        <f>+B32+B37+B38+B43</f>
        <v>175</v>
      </c>
      <c r="C51" s="15">
        <f>+C32+C37+C38+C43</f>
        <v>175</v>
      </c>
      <c r="D51" s="15">
        <f>+D32+D37+D38+D43</f>
        <v>175</v>
      </c>
      <c r="E51" s="15">
        <f>+E32+E37+E38+E43</f>
        <v>175</v>
      </c>
      <c r="F51" s="15">
        <f>+F32+F37+F38+F43</f>
        <v>175</v>
      </c>
      <c r="G51" s="15">
        <f>+G32+G37+G38+G43+G50</f>
        <v>175</v>
      </c>
      <c r="H51" s="15">
        <f t="shared" ref="H51:N51" si="1">+H32+H37+H38+H43</f>
        <v>175</v>
      </c>
      <c r="I51" s="15">
        <f t="shared" si="1"/>
        <v>175</v>
      </c>
      <c r="J51" s="15">
        <f t="shared" si="1"/>
        <v>175</v>
      </c>
      <c r="K51" s="15">
        <f t="shared" si="1"/>
        <v>175</v>
      </c>
      <c r="L51" s="15">
        <f t="shared" si="1"/>
        <v>175</v>
      </c>
      <c r="M51" s="15">
        <f t="shared" si="1"/>
        <v>175</v>
      </c>
      <c r="N51" s="15">
        <f t="shared" si="1"/>
        <v>175</v>
      </c>
    </row>
    <row r="52" spans="1:16" x14ac:dyDescent="0.2">
      <c r="A52" s="4" t="s">
        <v>43</v>
      </c>
      <c r="B52" s="15">
        <v>83</v>
      </c>
      <c r="C52" s="15">
        <v>88</v>
      </c>
      <c r="D52" s="15">
        <v>87</v>
      </c>
      <c r="E52" s="15">
        <v>86</v>
      </c>
      <c r="F52" s="15">
        <v>83</v>
      </c>
      <c r="G52" s="15">
        <v>84</v>
      </c>
      <c r="H52" s="15">
        <v>86</v>
      </c>
      <c r="I52" s="15">
        <v>878</v>
      </c>
      <c r="J52" s="15">
        <v>85</v>
      </c>
      <c r="K52" s="15">
        <v>86</v>
      </c>
      <c r="L52" s="15">
        <v>88</v>
      </c>
      <c r="M52" s="15">
        <v>86</v>
      </c>
      <c r="N52" s="15">
        <v>85</v>
      </c>
    </row>
    <row r="53" spans="1:16" x14ac:dyDescent="0.2">
      <c r="A53" s="6" t="s">
        <v>78</v>
      </c>
      <c r="B53" s="13"/>
      <c r="C53" s="13"/>
      <c r="D53" s="13"/>
      <c r="E53" s="13"/>
      <c r="F53" s="13"/>
      <c r="G53" s="13"/>
      <c r="H53" s="15"/>
      <c r="I53" s="15"/>
      <c r="J53" s="15"/>
      <c r="K53" s="15"/>
      <c r="L53" s="15"/>
      <c r="M53" s="15"/>
    </row>
    <row r="54" spans="1:16" x14ac:dyDescent="0.2">
      <c r="A54" s="6" t="s">
        <v>79</v>
      </c>
    </row>
    <row r="55" spans="1:16" x14ac:dyDescent="0.2">
      <c r="A55" s="6" t="s">
        <v>44</v>
      </c>
    </row>
    <row r="59" spans="1:16" x14ac:dyDescent="0.2">
      <c r="A59" s="33" t="s">
        <v>47</v>
      </c>
    </row>
    <row r="60" spans="1:16" x14ac:dyDescent="0.2">
      <c r="A60" s="3" t="s">
        <v>46</v>
      </c>
    </row>
    <row r="63" spans="1:16" s="27" customFormat="1" x14ac:dyDescent="0.2">
      <c r="A63" s="28"/>
      <c r="B63" s="34" t="s">
        <v>3</v>
      </c>
      <c r="C63" s="34" t="s">
        <v>6</v>
      </c>
      <c r="D63" s="34" t="s">
        <v>4</v>
      </c>
      <c r="E63" s="34" t="s">
        <v>5</v>
      </c>
      <c r="F63" s="34" t="s">
        <v>7</v>
      </c>
      <c r="G63" s="34" t="s">
        <v>8</v>
      </c>
      <c r="H63" s="34" t="s">
        <v>10</v>
      </c>
      <c r="I63" s="34" t="s">
        <v>73</v>
      </c>
      <c r="J63" s="34" t="s">
        <v>9</v>
      </c>
      <c r="K63" s="34" t="s">
        <v>74</v>
      </c>
      <c r="L63" s="34" t="s">
        <v>11</v>
      </c>
      <c r="M63" s="34" t="s">
        <v>12</v>
      </c>
      <c r="N63" s="26"/>
      <c r="O63" s="26"/>
      <c r="P63" s="26"/>
    </row>
    <row r="64" spans="1:16" x14ac:dyDescent="0.2">
      <c r="A64" s="11">
        <v>2007</v>
      </c>
      <c r="B64" s="17">
        <v>2.2000000000000002</v>
      </c>
      <c r="C64" s="20" t="s">
        <v>45</v>
      </c>
      <c r="D64" s="17">
        <v>13</v>
      </c>
      <c r="E64" s="17">
        <v>25.5</v>
      </c>
      <c r="F64" s="17">
        <v>5.0999999999999996</v>
      </c>
      <c r="G64" s="17">
        <v>2.8</v>
      </c>
      <c r="H64" s="17">
        <v>10.4</v>
      </c>
      <c r="I64" s="17">
        <v>26.2</v>
      </c>
      <c r="J64" s="17">
        <v>13.9</v>
      </c>
      <c r="K64" s="20" t="s">
        <v>45</v>
      </c>
      <c r="L64" s="17">
        <v>0.9</v>
      </c>
      <c r="M64" s="8">
        <v>100.00000000000001</v>
      </c>
    </row>
    <row r="65" spans="1:16" x14ac:dyDescent="0.2">
      <c r="A65" s="11">
        <v>2011</v>
      </c>
      <c r="B65" s="17">
        <v>6.7</v>
      </c>
      <c r="C65" s="20" t="s">
        <v>45</v>
      </c>
      <c r="D65" s="17">
        <v>9.1999999999999993</v>
      </c>
      <c r="E65" s="17">
        <v>24.9</v>
      </c>
      <c r="F65" s="17">
        <v>9.5</v>
      </c>
      <c r="G65" s="17">
        <v>5</v>
      </c>
      <c r="H65" s="17">
        <v>4.9000000000000004</v>
      </c>
      <c r="I65" s="17">
        <v>26.7</v>
      </c>
      <c r="J65" s="17">
        <v>12.3</v>
      </c>
      <c r="K65" s="20" t="s">
        <v>45</v>
      </c>
      <c r="L65" s="17">
        <v>0.8</v>
      </c>
      <c r="M65" s="8">
        <v>99.999999999999986</v>
      </c>
    </row>
    <row r="66" spans="1:16" x14ac:dyDescent="0.2">
      <c r="A66" s="11">
        <v>2015</v>
      </c>
      <c r="B66" s="17">
        <v>7.8</v>
      </c>
      <c r="C66" s="17">
        <v>4.8</v>
      </c>
      <c r="D66" s="17">
        <v>4.2</v>
      </c>
      <c r="E66" s="17">
        <v>26.3</v>
      </c>
      <c r="F66" s="17">
        <v>4.5999999999999996</v>
      </c>
      <c r="G66" s="17">
        <v>7.5</v>
      </c>
      <c r="H66" s="17">
        <v>3.4</v>
      </c>
      <c r="I66" s="17">
        <v>19.5</v>
      </c>
      <c r="J66" s="17">
        <v>21.1</v>
      </c>
      <c r="K66" s="20" t="s">
        <v>45</v>
      </c>
      <c r="L66" s="17">
        <v>0.8</v>
      </c>
      <c r="M66" s="8">
        <v>99.999999999999986</v>
      </c>
    </row>
    <row r="67" spans="1:16" x14ac:dyDescent="0.2">
      <c r="A67" s="11">
        <v>2019</v>
      </c>
      <c r="B67" s="17">
        <v>6.9</v>
      </c>
      <c r="C67" s="17">
        <v>3</v>
      </c>
      <c r="D67" s="17">
        <v>7.7</v>
      </c>
      <c r="E67" s="17">
        <v>25.9</v>
      </c>
      <c r="F67" s="17">
        <v>8.6</v>
      </c>
      <c r="G67" s="17">
        <v>2.2999999999999998</v>
      </c>
      <c r="H67" s="17">
        <v>6.6</v>
      </c>
      <c r="I67" s="17">
        <v>23.4</v>
      </c>
      <c r="J67" s="17">
        <v>8.6999999999999993</v>
      </c>
      <c r="K67" s="17">
        <v>2.4</v>
      </c>
      <c r="L67" s="17">
        <v>4.3</v>
      </c>
      <c r="M67" s="8">
        <v>100</v>
      </c>
    </row>
    <row r="68" spans="1:16" x14ac:dyDescent="0.2">
      <c r="A68" s="8" t="s">
        <v>48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71" spans="1:16" x14ac:dyDescent="0.2">
      <c r="A71" s="30" t="s">
        <v>49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6" x14ac:dyDescent="0.2">
      <c r="A72" s="30" t="s">
        <v>50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6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6" x14ac:dyDescent="0.2">
      <c r="A74" s="35" t="s">
        <v>56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6" s="27" customFormat="1" x14ac:dyDescent="0.2">
      <c r="A75" s="37"/>
      <c r="B75" s="38" t="s">
        <v>3</v>
      </c>
      <c r="C75" s="38" t="s">
        <v>6</v>
      </c>
      <c r="D75" s="38" t="s">
        <v>4</v>
      </c>
      <c r="E75" s="38" t="s">
        <v>5</v>
      </c>
      <c r="F75" s="38" t="s">
        <v>7</v>
      </c>
      <c r="G75" s="38" t="s">
        <v>8</v>
      </c>
      <c r="H75" s="38" t="s">
        <v>10</v>
      </c>
      <c r="I75" s="38" t="s">
        <v>73</v>
      </c>
      <c r="J75" s="38" t="s">
        <v>9</v>
      </c>
      <c r="K75" s="38" t="s">
        <v>74</v>
      </c>
      <c r="L75" s="38" t="s">
        <v>51</v>
      </c>
      <c r="M75" s="26"/>
      <c r="N75" s="26"/>
      <c r="O75" s="26"/>
      <c r="P75" s="26"/>
    </row>
    <row r="76" spans="1:16" x14ac:dyDescent="0.2">
      <c r="A76" s="8" t="s">
        <v>52</v>
      </c>
      <c r="B76" s="18">
        <v>20.979591836734691</v>
      </c>
      <c r="C76" s="18">
        <v>18.806509945750449</v>
      </c>
      <c r="D76" s="18">
        <v>16.738365271802895</v>
      </c>
      <c r="E76" s="18">
        <v>29.229797979797979</v>
      </c>
      <c r="F76" s="18">
        <v>11.224672763134302</v>
      </c>
      <c r="G76" s="18">
        <v>11.11279793532716</v>
      </c>
      <c r="H76" s="18">
        <v>11.458528365474628</v>
      </c>
      <c r="I76" s="18">
        <v>19.332827899924183</v>
      </c>
      <c r="J76" s="18">
        <v>39.83050847457627</v>
      </c>
      <c r="K76" s="18">
        <v>25.467693758842945</v>
      </c>
      <c r="L76" s="18">
        <v>24.492120751851147</v>
      </c>
    </row>
    <row r="77" spans="1:16" x14ac:dyDescent="0.2">
      <c r="A77" s="8" t="s">
        <v>53</v>
      </c>
      <c r="B77" s="18">
        <v>47.102040816326529</v>
      </c>
      <c r="C77" s="18">
        <v>41.084990958408675</v>
      </c>
      <c r="D77" s="18">
        <v>52.014078998826761</v>
      </c>
      <c r="E77" s="18">
        <v>46.317340067340062</v>
      </c>
      <c r="F77" s="18">
        <v>39.680831988524297</v>
      </c>
      <c r="G77" s="18">
        <v>41.521178078032491</v>
      </c>
      <c r="H77" s="18">
        <v>37.446171129002053</v>
      </c>
      <c r="I77" s="18">
        <v>39.518574677786205</v>
      </c>
      <c r="J77" s="18">
        <v>39.10411622276029</v>
      </c>
      <c r="K77" s="18">
        <v>36.786668762773147</v>
      </c>
      <c r="L77" s="18">
        <v>42.775773685209792</v>
      </c>
    </row>
    <row r="78" spans="1:16" x14ac:dyDescent="0.2">
      <c r="A78" s="8" t="s">
        <v>54</v>
      </c>
      <c r="B78" s="18">
        <v>24.591836734693874</v>
      </c>
      <c r="C78" s="18">
        <v>25.334538878842672</v>
      </c>
      <c r="D78" s="18">
        <v>25.967931169339071</v>
      </c>
      <c r="E78" s="18">
        <v>20.012626262626259</v>
      </c>
      <c r="F78" s="18">
        <v>38.174645866953561</v>
      </c>
      <c r="G78" s="18">
        <v>34.264460300592077</v>
      </c>
      <c r="H78" s="18">
        <v>37.652125070211561</v>
      </c>
      <c r="I78" s="18">
        <v>26.819560272934044</v>
      </c>
      <c r="J78" s="18">
        <v>14.991928974979821</v>
      </c>
      <c r="K78" s="18">
        <v>19.792485458261279</v>
      </c>
      <c r="L78" s="18">
        <v>23.352952344788303</v>
      </c>
    </row>
    <row r="79" spans="1:16" x14ac:dyDescent="0.2">
      <c r="A79" s="8" t="s">
        <v>80</v>
      </c>
      <c r="B79" s="18">
        <v>0.22448979591836735</v>
      </c>
      <c r="C79" s="18">
        <v>0.72332730560578662</v>
      </c>
      <c r="D79" s="18">
        <v>9.777082518576459E-2</v>
      </c>
      <c r="E79" s="18">
        <v>0.27356902356902352</v>
      </c>
      <c r="F79" s="18">
        <v>0.3944773175542407</v>
      </c>
      <c r="G79" s="18">
        <v>0.37953544861090027</v>
      </c>
      <c r="H79" s="18">
        <v>0.6365849091930349</v>
      </c>
      <c r="I79" s="18">
        <v>4.2835481425322204</v>
      </c>
      <c r="J79" s="18">
        <v>0.46408393866020986</v>
      </c>
      <c r="K79" s="18">
        <v>1.855054236755227</v>
      </c>
      <c r="L79" s="18">
        <v>1.0632238465919879</v>
      </c>
    </row>
    <row r="80" spans="1:16" x14ac:dyDescent="0.2">
      <c r="A80" s="8" t="s">
        <v>81</v>
      </c>
      <c r="B80" s="18">
        <v>7.9795918367346932</v>
      </c>
      <c r="C80" s="18">
        <v>14.050632911392402</v>
      </c>
      <c r="D80" s="18">
        <v>5.1818537348455216</v>
      </c>
      <c r="E80" s="18">
        <v>4.1666666666666661</v>
      </c>
      <c r="F80" s="18">
        <v>10.525372063833604</v>
      </c>
      <c r="G80" s="18">
        <v>12.722028237437378</v>
      </c>
      <c r="H80" s="18">
        <v>12.806590526118701</v>
      </c>
      <c r="I80" s="18">
        <v>10.045489006823351</v>
      </c>
      <c r="J80" s="18">
        <v>5.6093623890234054</v>
      </c>
      <c r="K80" s="18">
        <v>16.098097783367393</v>
      </c>
      <c r="L80" s="18">
        <v>8.3159293715587612</v>
      </c>
    </row>
    <row r="81" spans="1:16" x14ac:dyDescent="0.2">
      <c r="A81" s="8" t="s">
        <v>55</v>
      </c>
      <c r="B81" s="17">
        <v>100</v>
      </c>
      <c r="C81" s="17">
        <v>100</v>
      </c>
      <c r="D81" s="17">
        <v>100</v>
      </c>
      <c r="E81" s="17">
        <v>100</v>
      </c>
      <c r="F81" s="17">
        <v>100</v>
      </c>
      <c r="G81" s="17">
        <v>100</v>
      </c>
      <c r="H81" s="17">
        <v>100</v>
      </c>
      <c r="I81" s="17">
        <v>100</v>
      </c>
      <c r="J81" s="17">
        <v>100</v>
      </c>
      <c r="K81" s="17">
        <v>100</v>
      </c>
      <c r="L81" s="17">
        <v>100</v>
      </c>
    </row>
    <row r="82" spans="1:16" x14ac:dyDescent="0.2">
      <c r="A82" s="8" t="s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6" spans="1:16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6" x14ac:dyDescent="0.2">
      <c r="A87" s="30" t="s">
        <v>57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6" x14ac:dyDescent="0.2">
      <c r="A88" s="30" t="s">
        <v>83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6" x14ac:dyDescent="0.2">
      <c r="A89" s="30" t="s">
        <v>2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6" s="27" customFormat="1" x14ac:dyDescent="0.2">
      <c r="A90" s="37"/>
      <c r="B90" s="38" t="s">
        <v>3</v>
      </c>
      <c r="C90" s="38" t="s">
        <v>6</v>
      </c>
      <c r="D90" s="38" t="s">
        <v>4</v>
      </c>
      <c r="E90" s="38" t="s">
        <v>5</v>
      </c>
      <c r="F90" s="38" t="s">
        <v>7</v>
      </c>
      <c r="G90" s="38" t="s">
        <v>73</v>
      </c>
      <c r="H90" s="38" t="s">
        <v>10</v>
      </c>
      <c r="I90" s="38" t="s">
        <v>8</v>
      </c>
      <c r="J90" s="38" t="s">
        <v>9</v>
      </c>
      <c r="K90" s="38" t="s">
        <v>74</v>
      </c>
      <c r="L90" s="38" t="s">
        <v>58</v>
      </c>
      <c r="M90" s="26"/>
      <c r="N90" s="26"/>
      <c r="O90" s="26"/>
      <c r="P90" s="26"/>
    </row>
    <row r="91" spans="1:16" x14ac:dyDescent="0.2">
      <c r="A91" s="8" t="s">
        <v>59</v>
      </c>
      <c r="B91" s="19">
        <v>20.39</v>
      </c>
      <c r="C91" s="19">
        <v>20.09</v>
      </c>
      <c r="D91" s="19">
        <v>19.8</v>
      </c>
      <c r="E91" s="19">
        <v>29.48</v>
      </c>
      <c r="F91" s="19">
        <v>14.5</v>
      </c>
      <c r="G91" s="19">
        <v>22.02</v>
      </c>
      <c r="H91" s="19">
        <v>20.36</v>
      </c>
      <c r="I91" s="19">
        <v>17.62</v>
      </c>
      <c r="J91" s="19">
        <v>38.51</v>
      </c>
      <c r="K91" s="19">
        <v>25.93</v>
      </c>
      <c r="L91" s="19">
        <v>25.88</v>
      </c>
    </row>
    <row r="92" spans="1:16" x14ac:dyDescent="0.2">
      <c r="A92" s="8" t="s">
        <v>84</v>
      </c>
      <c r="B92" s="19">
        <v>19.78</v>
      </c>
      <c r="C92" s="19">
        <v>16.66</v>
      </c>
      <c r="D92" s="19">
        <v>25.06</v>
      </c>
      <c r="E92" s="19">
        <v>32.74</v>
      </c>
      <c r="F92" s="19">
        <v>15.4</v>
      </c>
      <c r="G92" s="19">
        <v>32.69</v>
      </c>
      <c r="H92" s="19">
        <v>28.88</v>
      </c>
      <c r="I92" s="19">
        <v>24.2</v>
      </c>
      <c r="J92" s="19">
        <v>38.04</v>
      </c>
      <c r="K92" s="19">
        <v>37.369999999999997</v>
      </c>
      <c r="L92" s="19">
        <v>30.11</v>
      </c>
    </row>
    <row r="93" spans="1:16" x14ac:dyDescent="0.2">
      <c r="A93" s="8" t="s">
        <v>60</v>
      </c>
      <c r="B93" s="19">
        <v>10.69</v>
      </c>
      <c r="C93" s="19">
        <v>22.88</v>
      </c>
      <c r="D93" s="19">
        <v>11.43</v>
      </c>
      <c r="E93" s="19">
        <v>9.19</v>
      </c>
      <c r="F93" s="19">
        <v>13.28</v>
      </c>
      <c r="G93" s="19">
        <v>9.35</v>
      </c>
      <c r="H93" s="19">
        <v>10.210000000000001</v>
      </c>
      <c r="I93" s="19">
        <v>19.989999999999998</v>
      </c>
      <c r="J93" s="19">
        <v>6.64</v>
      </c>
      <c r="K93" s="19">
        <v>8.2200000000000006</v>
      </c>
      <c r="L93" s="19">
        <v>10.53</v>
      </c>
    </row>
    <row r="94" spans="1:16" x14ac:dyDescent="0.2">
      <c r="A94" s="8" t="s">
        <v>85</v>
      </c>
      <c r="B94" s="19">
        <v>49.14</v>
      </c>
      <c r="C94" s="19">
        <v>40.369999999999997</v>
      </c>
      <c r="D94" s="19">
        <v>43.71</v>
      </c>
      <c r="E94" s="19">
        <v>28.6</v>
      </c>
      <c r="F94" s="19">
        <v>56.82</v>
      </c>
      <c r="G94" s="19">
        <v>35.93</v>
      </c>
      <c r="H94" s="19">
        <v>40.549999999999997</v>
      </c>
      <c r="I94" s="19">
        <v>38.19</v>
      </c>
      <c r="J94" s="19">
        <v>16.8</v>
      </c>
      <c r="K94" s="19">
        <v>28.48</v>
      </c>
      <c r="L94" s="19">
        <v>33.479999999999997</v>
      </c>
    </row>
    <row r="95" spans="1:16" x14ac:dyDescent="0.2">
      <c r="A95" s="8" t="s">
        <v>51</v>
      </c>
      <c r="B95" s="19">
        <v>100</v>
      </c>
      <c r="C95" s="19">
        <v>100</v>
      </c>
      <c r="D95" s="19">
        <v>100</v>
      </c>
      <c r="E95" s="19">
        <v>100</v>
      </c>
      <c r="F95" s="19">
        <v>100</v>
      </c>
      <c r="G95" s="19">
        <v>100</v>
      </c>
      <c r="H95" s="19">
        <v>100</v>
      </c>
      <c r="I95" s="19">
        <v>100</v>
      </c>
      <c r="J95" s="19">
        <v>100</v>
      </c>
      <c r="K95" s="19">
        <v>100</v>
      </c>
      <c r="L95" s="19">
        <v>100</v>
      </c>
    </row>
    <row r="96" spans="1:16" x14ac:dyDescent="0.2">
      <c r="A96" s="8" t="s">
        <v>61</v>
      </c>
      <c r="B96" s="19">
        <v>643</v>
      </c>
      <c r="C96" s="19">
        <v>156</v>
      </c>
      <c r="D96" s="19">
        <v>646</v>
      </c>
      <c r="E96" s="19">
        <v>2176</v>
      </c>
      <c r="F96" s="19">
        <v>703</v>
      </c>
      <c r="G96" s="19">
        <v>1791</v>
      </c>
      <c r="H96" s="19">
        <v>598</v>
      </c>
      <c r="I96" s="19">
        <v>108</v>
      </c>
      <c r="J96" s="19">
        <v>494</v>
      </c>
      <c r="K96" s="19">
        <v>131</v>
      </c>
      <c r="L96" s="19">
        <v>7708</v>
      </c>
    </row>
    <row r="97" spans="1:16" x14ac:dyDescent="0.2">
      <c r="A97" s="2" t="s">
        <v>62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6" x14ac:dyDescent="0.2">
      <c r="A98" s="8" t="s">
        <v>82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101" spans="1:16" x14ac:dyDescent="0.2">
      <c r="A101" s="30" t="s">
        <v>63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6" x14ac:dyDescent="0.2">
      <c r="A102" s="30" t="s">
        <v>86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6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6" x14ac:dyDescent="0.2">
      <c r="A104" s="30" t="s">
        <v>2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6" s="27" customFormat="1" x14ac:dyDescent="0.2">
      <c r="A105" s="37"/>
      <c r="B105" s="38" t="s">
        <v>3</v>
      </c>
      <c r="C105" s="38" t="s">
        <v>6</v>
      </c>
      <c r="D105" s="38" t="s">
        <v>4</v>
      </c>
      <c r="E105" s="38" t="s">
        <v>5</v>
      </c>
      <c r="F105" s="38" t="s">
        <v>7</v>
      </c>
      <c r="G105" s="38" t="s">
        <v>73</v>
      </c>
      <c r="H105" s="38" t="s">
        <v>10</v>
      </c>
      <c r="I105" s="38" t="s">
        <v>8</v>
      </c>
      <c r="J105" s="38" t="s">
        <v>9</v>
      </c>
      <c r="K105" s="38" t="s">
        <v>74</v>
      </c>
      <c r="L105" s="38" t="s">
        <v>51</v>
      </c>
      <c r="M105" s="26"/>
      <c r="N105" s="26"/>
      <c r="O105" s="26"/>
      <c r="P105" s="26"/>
    </row>
    <row r="106" spans="1:16" x14ac:dyDescent="0.2">
      <c r="A106" s="8" t="s">
        <v>64</v>
      </c>
      <c r="B106" s="17">
        <v>16.5</v>
      </c>
      <c r="C106" s="17">
        <v>34.700000000000003</v>
      </c>
      <c r="D106" s="17">
        <v>9.1999999999999993</v>
      </c>
      <c r="E106" s="17">
        <v>7.9</v>
      </c>
      <c r="F106" s="17">
        <v>19.899999999999999</v>
      </c>
      <c r="G106" s="17">
        <v>7.5</v>
      </c>
      <c r="H106" s="17">
        <v>5.9</v>
      </c>
      <c r="I106" s="17">
        <v>28.1</v>
      </c>
      <c r="J106" s="17">
        <v>5.8</v>
      </c>
      <c r="K106" s="17">
        <v>6.1</v>
      </c>
      <c r="L106" s="17">
        <v>11.8</v>
      </c>
    </row>
    <row r="107" spans="1:16" x14ac:dyDescent="0.2">
      <c r="A107" s="8" t="s">
        <v>88</v>
      </c>
      <c r="B107" s="17">
        <v>29.9</v>
      </c>
      <c r="C107" s="17">
        <v>13.8</v>
      </c>
      <c r="D107" s="17">
        <v>26.5</v>
      </c>
      <c r="E107" s="17">
        <v>26</v>
      </c>
      <c r="F107" s="17">
        <v>13.2</v>
      </c>
      <c r="G107" s="17">
        <v>20</v>
      </c>
      <c r="H107" s="17">
        <v>18.100000000000001</v>
      </c>
      <c r="I107" s="17">
        <v>14</v>
      </c>
      <c r="J107" s="17">
        <v>31.7</v>
      </c>
      <c r="K107" s="17">
        <v>28.1</v>
      </c>
      <c r="L107" s="17">
        <v>22.7</v>
      </c>
    </row>
    <row r="108" spans="1:16" x14ac:dyDescent="0.2">
      <c r="A108" s="8" t="s">
        <v>89</v>
      </c>
      <c r="B108" s="17">
        <v>22.8</v>
      </c>
      <c r="C108" s="17">
        <v>13.1</v>
      </c>
      <c r="D108" s="17">
        <v>20.399999999999999</v>
      </c>
      <c r="E108" s="17">
        <v>24.6</v>
      </c>
      <c r="F108" s="17">
        <v>9.5</v>
      </c>
      <c r="G108" s="17">
        <v>14.8</v>
      </c>
      <c r="H108" s="17">
        <v>20.100000000000001</v>
      </c>
      <c r="I108" s="17">
        <v>20</v>
      </c>
      <c r="J108" s="17">
        <v>26.2</v>
      </c>
      <c r="K108" s="17">
        <v>15.4</v>
      </c>
      <c r="L108" s="17">
        <v>20.7</v>
      </c>
    </row>
    <row r="109" spans="1:16" x14ac:dyDescent="0.2">
      <c r="A109" s="8" t="s">
        <v>90</v>
      </c>
      <c r="B109" s="17">
        <v>22.6</v>
      </c>
      <c r="C109" s="17">
        <v>28.1</v>
      </c>
      <c r="D109" s="17">
        <v>31.9</v>
      </c>
      <c r="E109" s="17">
        <v>34.299999999999997</v>
      </c>
      <c r="F109" s="17">
        <v>38.299999999999997</v>
      </c>
      <c r="G109" s="17">
        <v>37.799999999999997</v>
      </c>
      <c r="H109" s="17">
        <v>27.5</v>
      </c>
      <c r="I109" s="17">
        <v>20.2</v>
      </c>
      <c r="J109" s="17">
        <v>30.6</v>
      </c>
      <c r="K109" s="17">
        <v>31.6</v>
      </c>
      <c r="L109" s="17">
        <v>31.4</v>
      </c>
    </row>
    <row r="110" spans="1:16" x14ac:dyDescent="0.2">
      <c r="A110" s="8" t="s">
        <v>91</v>
      </c>
      <c r="B110" s="17">
        <v>6.3</v>
      </c>
      <c r="C110" s="17">
        <v>5.3999999999999995</v>
      </c>
      <c r="D110" s="17">
        <v>10.8</v>
      </c>
      <c r="E110" s="17">
        <v>5.7</v>
      </c>
      <c r="F110" s="17">
        <v>12</v>
      </c>
      <c r="G110" s="17">
        <v>12.700000000000001</v>
      </c>
      <c r="H110" s="17">
        <v>14.9</v>
      </c>
      <c r="I110" s="17">
        <v>9.5</v>
      </c>
      <c r="J110" s="17">
        <v>5.3</v>
      </c>
      <c r="K110" s="17">
        <v>17.899999999999999</v>
      </c>
      <c r="L110" s="17">
        <v>8.6</v>
      </c>
    </row>
    <row r="111" spans="1:16" x14ac:dyDescent="0.2">
      <c r="A111" s="8" t="s">
        <v>92</v>
      </c>
      <c r="B111" s="17">
        <v>0.5</v>
      </c>
      <c r="C111" s="17">
        <v>3</v>
      </c>
      <c r="D111" s="17">
        <v>0.6</v>
      </c>
      <c r="E111" s="17">
        <v>1</v>
      </c>
      <c r="F111" s="17">
        <v>3.4000000000000004</v>
      </c>
      <c r="G111" s="17">
        <v>3.2</v>
      </c>
      <c r="H111" s="17">
        <v>7.4</v>
      </c>
      <c r="I111" s="17">
        <v>5</v>
      </c>
      <c r="J111" s="17">
        <v>0.1</v>
      </c>
      <c r="K111" s="17">
        <v>0.9</v>
      </c>
      <c r="L111" s="17">
        <v>2.9</v>
      </c>
    </row>
    <row r="112" spans="1:16" x14ac:dyDescent="0.2">
      <c r="A112" s="8" t="s">
        <v>87</v>
      </c>
      <c r="B112" s="17">
        <v>1.5</v>
      </c>
      <c r="C112" s="17">
        <v>1.9</v>
      </c>
      <c r="D112" s="17">
        <v>0.5</v>
      </c>
      <c r="E112" s="17">
        <v>0.5</v>
      </c>
      <c r="F112" s="17">
        <v>3.5</v>
      </c>
      <c r="G112" s="17">
        <v>4</v>
      </c>
      <c r="H112" s="17">
        <v>6.1000000000000005</v>
      </c>
      <c r="I112" s="17">
        <v>3.3</v>
      </c>
      <c r="J112" s="17">
        <v>0.2</v>
      </c>
      <c r="K112" s="17">
        <v>0</v>
      </c>
      <c r="L112" s="17">
        <v>1.9</v>
      </c>
    </row>
    <row r="113" spans="1:16" x14ac:dyDescent="0.2">
      <c r="A113" s="8" t="s">
        <v>51</v>
      </c>
      <c r="B113" s="19">
        <v>100.10000000000001</v>
      </c>
      <c r="C113" s="19">
        <v>100.00000000000001</v>
      </c>
      <c r="D113" s="19">
        <v>99.899999999999991</v>
      </c>
      <c r="E113" s="19">
        <v>100</v>
      </c>
      <c r="F113" s="19">
        <v>99.8</v>
      </c>
      <c r="G113" s="19">
        <v>100</v>
      </c>
      <c r="H113" s="19">
        <v>100</v>
      </c>
      <c r="I113" s="19">
        <v>100.1</v>
      </c>
      <c r="J113" s="19">
        <v>99.9</v>
      </c>
      <c r="K113" s="19">
        <v>100</v>
      </c>
      <c r="L113" s="19">
        <v>100</v>
      </c>
    </row>
    <row r="114" spans="1:16" x14ac:dyDescent="0.2">
      <c r="A114" s="2" t="s">
        <v>65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6" x14ac:dyDescent="0.2">
      <c r="A115" s="8" t="s">
        <v>82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8" spans="1:16" x14ac:dyDescent="0.2">
      <c r="A118" s="39" t="s">
        <v>66</v>
      </c>
      <c r="K118" s="8"/>
    </row>
    <row r="119" spans="1:16" x14ac:dyDescent="0.2">
      <c r="A119" s="3" t="s">
        <v>67</v>
      </c>
      <c r="K119" s="8"/>
    </row>
    <row r="120" spans="1:16" x14ac:dyDescent="0.2">
      <c r="K120" s="8"/>
    </row>
    <row r="121" spans="1:16" x14ac:dyDescent="0.2">
      <c r="K121" s="8"/>
    </row>
    <row r="122" spans="1:16" s="27" customFormat="1" x14ac:dyDescent="0.2">
      <c r="A122" s="28"/>
      <c r="B122" s="34" t="s">
        <v>3</v>
      </c>
      <c r="C122" s="34" t="s">
        <v>6</v>
      </c>
      <c r="D122" s="34" t="s">
        <v>4</v>
      </c>
      <c r="E122" s="34" t="s">
        <v>5</v>
      </c>
      <c r="F122" s="34" t="s">
        <v>7</v>
      </c>
      <c r="G122" s="34" t="s">
        <v>73</v>
      </c>
      <c r="H122" s="34" t="s">
        <v>10</v>
      </c>
      <c r="I122" s="34" t="s">
        <v>8</v>
      </c>
      <c r="J122" s="34" t="s">
        <v>9</v>
      </c>
      <c r="K122" s="36"/>
      <c r="L122" s="26"/>
      <c r="M122" s="26"/>
      <c r="N122" s="26"/>
      <c r="O122" s="26"/>
      <c r="P122" s="26"/>
    </row>
    <row r="123" spans="1:16" x14ac:dyDescent="0.2">
      <c r="A123" s="3" t="s">
        <v>68</v>
      </c>
      <c r="B123" s="16"/>
      <c r="C123" s="3"/>
      <c r="D123" s="16"/>
      <c r="E123" s="16"/>
      <c r="F123" s="16"/>
      <c r="G123" s="16"/>
      <c r="H123" s="16"/>
      <c r="I123" s="16"/>
      <c r="J123" s="16"/>
      <c r="K123" s="8"/>
    </row>
    <row r="124" spans="1:16" x14ac:dyDescent="0.2">
      <c r="A124" s="9">
        <v>1980</v>
      </c>
      <c r="B124" s="14" t="s">
        <v>27</v>
      </c>
      <c r="C124" s="14" t="s">
        <v>27</v>
      </c>
      <c r="D124" s="21">
        <v>5</v>
      </c>
      <c r="E124" s="21">
        <v>101</v>
      </c>
      <c r="F124" s="21">
        <v>10</v>
      </c>
      <c r="G124" s="21">
        <v>95</v>
      </c>
      <c r="H124" s="21">
        <v>45</v>
      </c>
      <c r="I124" s="14" t="s">
        <v>27</v>
      </c>
      <c r="J124" s="14" t="s">
        <v>27</v>
      </c>
      <c r="K124" s="8"/>
    </row>
    <row r="125" spans="1:16" x14ac:dyDescent="0.2">
      <c r="A125" s="9">
        <v>1990</v>
      </c>
      <c r="B125" s="14" t="s">
        <v>27</v>
      </c>
      <c r="C125" s="14" t="s">
        <v>27</v>
      </c>
      <c r="D125" s="21">
        <v>8</v>
      </c>
      <c r="E125" s="21">
        <v>77</v>
      </c>
      <c r="F125" s="21">
        <v>8</v>
      </c>
      <c r="G125" s="21">
        <v>75</v>
      </c>
      <c r="H125" s="21">
        <v>37</v>
      </c>
      <c r="I125" s="14" t="s">
        <v>27</v>
      </c>
      <c r="J125" s="14" t="s">
        <v>27</v>
      </c>
      <c r="K125" s="8"/>
    </row>
    <row r="126" spans="1:16" x14ac:dyDescent="0.2">
      <c r="A126" s="9">
        <v>2000</v>
      </c>
      <c r="B126" s="14">
        <v>2</v>
      </c>
      <c r="C126" s="14" t="s">
        <v>27</v>
      </c>
      <c r="D126" s="21">
        <v>6</v>
      </c>
      <c r="E126" s="21">
        <v>50</v>
      </c>
      <c r="F126" s="21">
        <v>6</v>
      </c>
      <c r="G126" s="21">
        <v>77</v>
      </c>
      <c r="H126" s="21">
        <v>22</v>
      </c>
      <c r="I126" s="14" t="s">
        <v>27</v>
      </c>
      <c r="J126" s="21">
        <v>6</v>
      </c>
      <c r="K126" s="8"/>
    </row>
    <row r="127" spans="1:16" x14ac:dyDescent="0.2">
      <c r="A127" s="9">
        <v>2010</v>
      </c>
      <c r="B127" s="14">
        <v>5</v>
      </c>
      <c r="C127" s="14" t="s">
        <v>27</v>
      </c>
      <c r="D127" s="21">
        <v>18</v>
      </c>
      <c r="E127" s="21">
        <v>46</v>
      </c>
      <c r="F127" s="21">
        <v>8</v>
      </c>
      <c r="G127" s="21">
        <v>44</v>
      </c>
      <c r="H127" s="21">
        <v>14</v>
      </c>
      <c r="I127" s="14">
        <v>2</v>
      </c>
      <c r="J127" s="21">
        <v>10</v>
      </c>
      <c r="K127" s="8"/>
    </row>
    <row r="128" spans="1:16" x14ac:dyDescent="0.2">
      <c r="A128" s="9">
        <v>2015</v>
      </c>
      <c r="B128" s="14">
        <v>10</v>
      </c>
      <c r="C128" s="21">
        <v>7</v>
      </c>
      <c r="D128" s="21">
        <v>8</v>
      </c>
      <c r="E128" s="21">
        <v>38</v>
      </c>
      <c r="F128" s="21">
        <v>7</v>
      </c>
      <c r="G128" s="21">
        <v>37</v>
      </c>
      <c r="H128" s="21">
        <v>8</v>
      </c>
      <c r="I128" s="21">
        <v>6</v>
      </c>
      <c r="J128" s="21">
        <v>17</v>
      </c>
      <c r="K128" s="8"/>
    </row>
    <row r="129" spans="1:11" x14ac:dyDescent="0.2">
      <c r="A129" s="9">
        <v>2016</v>
      </c>
      <c r="B129" s="14">
        <v>9</v>
      </c>
      <c r="C129" s="21">
        <v>11</v>
      </c>
      <c r="D129" s="21">
        <v>8</v>
      </c>
      <c r="E129" s="21">
        <v>40</v>
      </c>
      <c r="F129" s="21">
        <v>7</v>
      </c>
      <c r="G129" s="21">
        <v>36</v>
      </c>
      <c r="H129" s="21">
        <v>9</v>
      </c>
      <c r="I129" s="21">
        <v>7</v>
      </c>
      <c r="J129" s="21">
        <v>16</v>
      </c>
      <c r="K129" s="8"/>
    </row>
    <row r="130" spans="1:11" x14ac:dyDescent="0.2">
      <c r="A130" s="9">
        <v>2017</v>
      </c>
      <c r="B130" s="14">
        <v>9</v>
      </c>
      <c r="C130" s="21">
        <v>11</v>
      </c>
      <c r="D130" s="21">
        <v>9</v>
      </c>
      <c r="E130" s="21">
        <v>40</v>
      </c>
      <c r="F130" s="21">
        <v>7</v>
      </c>
      <c r="G130" s="21">
        <v>34</v>
      </c>
      <c r="H130" s="21">
        <v>9</v>
      </c>
      <c r="I130" s="21">
        <v>5</v>
      </c>
      <c r="J130" s="21">
        <v>14</v>
      </c>
      <c r="K130" s="8"/>
    </row>
    <row r="131" spans="1:11" x14ac:dyDescent="0.2">
      <c r="A131" s="3" t="s">
        <v>102</v>
      </c>
      <c r="B131" s="12"/>
      <c r="C131" s="3"/>
      <c r="D131" s="12"/>
      <c r="E131" s="12"/>
      <c r="F131" s="12"/>
      <c r="G131" s="12"/>
      <c r="H131" s="12"/>
      <c r="I131" s="12"/>
      <c r="J131" s="12"/>
      <c r="K131" s="8"/>
    </row>
    <row r="132" spans="1:11" x14ac:dyDescent="0.2">
      <c r="A132" s="2" t="s">
        <v>93</v>
      </c>
      <c r="B132" s="10">
        <v>6.5</v>
      </c>
      <c r="C132" s="10">
        <v>4.8360000000000003</v>
      </c>
      <c r="D132" s="10">
        <f>2.049+0.33</f>
        <v>2.379</v>
      </c>
      <c r="E132" s="10">
        <v>5.4</v>
      </c>
      <c r="F132" s="10">
        <v>1.6</v>
      </c>
      <c r="G132" s="10">
        <v>3.73</v>
      </c>
      <c r="H132" s="10">
        <v>1.4</v>
      </c>
      <c r="I132" s="10">
        <v>1.0589999999999999</v>
      </c>
      <c r="J132" s="10">
        <v>2.1</v>
      </c>
      <c r="K132" s="8"/>
    </row>
    <row r="133" spans="1:11" x14ac:dyDescent="0.2">
      <c r="A133" s="2" t="s">
        <v>69</v>
      </c>
      <c r="B133" s="10">
        <v>8.8000000000000007</v>
      </c>
      <c r="C133" s="10">
        <v>5.3170000000000002</v>
      </c>
      <c r="D133" s="10">
        <f>4.648+1.48</f>
        <v>6.1280000000000001</v>
      </c>
      <c r="E133" s="10">
        <f>29.1+1.6</f>
        <v>30.700000000000003</v>
      </c>
      <c r="F133" s="10">
        <f>5.07+0.247</f>
        <v>5.3170000000000002</v>
      </c>
      <c r="G133" s="10">
        <v>21.582999999999998</v>
      </c>
      <c r="H133" s="10">
        <v>4.2640000000000002</v>
      </c>
      <c r="I133" s="10">
        <v>8.3520000000000003</v>
      </c>
      <c r="J133" s="10">
        <v>23.36</v>
      </c>
      <c r="K133" s="8"/>
    </row>
    <row r="134" spans="1:11" x14ac:dyDescent="0.2">
      <c r="A134" s="2" t="s">
        <v>70</v>
      </c>
      <c r="B134" s="10">
        <v>2.9</v>
      </c>
      <c r="C134" s="10">
        <v>0.1</v>
      </c>
      <c r="D134" s="10">
        <f>1+0.875</f>
        <v>1.875</v>
      </c>
      <c r="E134" s="10">
        <v>3.6</v>
      </c>
      <c r="F134" s="10">
        <f>0.65+0.75</f>
        <v>1.4</v>
      </c>
      <c r="G134" s="10">
        <v>5.1769999999999996</v>
      </c>
      <c r="H134" s="10">
        <v>4.3</v>
      </c>
      <c r="I134" s="10">
        <v>7.3999999999999996E-2</v>
      </c>
      <c r="J134" s="10">
        <f>1.469+0.003</f>
        <v>1.472</v>
      </c>
      <c r="K134" s="8"/>
    </row>
    <row r="135" spans="1:11" ht="15" x14ac:dyDescent="0.2">
      <c r="A135" s="2" t="s">
        <v>98</v>
      </c>
      <c r="B135" s="10">
        <f>0.2+0.08+0.04</f>
        <v>0.32</v>
      </c>
      <c r="C135" s="10">
        <f>0.332+0.914+0.237</f>
        <v>1.4830000000000001</v>
      </c>
      <c r="D135" s="10">
        <v>0.2</v>
      </c>
      <c r="E135" s="2">
        <v>1.2</v>
      </c>
      <c r="F135" s="10">
        <v>4</v>
      </c>
      <c r="G135" s="10">
        <f>0.652+0.073</f>
        <v>0.72499999999999998</v>
      </c>
      <c r="H135" s="10">
        <f>0.55+0.45</f>
        <v>1</v>
      </c>
      <c r="I135" s="10">
        <v>0</v>
      </c>
      <c r="J135" s="10">
        <v>0</v>
      </c>
      <c r="K135" s="8"/>
    </row>
    <row r="136" spans="1:11" x14ac:dyDescent="0.2">
      <c r="A136" s="3" t="s">
        <v>101</v>
      </c>
      <c r="B136" s="12">
        <f t="shared" ref="B136:J136" si="2">SUM(B132:B135)</f>
        <v>18.52</v>
      </c>
      <c r="C136" s="12">
        <f t="shared" si="2"/>
        <v>11.736000000000001</v>
      </c>
      <c r="D136" s="12">
        <f t="shared" si="2"/>
        <v>10.581999999999999</v>
      </c>
      <c r="E136" s="12">
        <f t="shared" si="2"/>
        <v>40.900000000000006</v>
      </c>
      <c r="F136" s="12">
        <f t="shared" si="2"/>
        <v>12.317</v>
      </c>
      <c r="G136" s="12">
        <f t="shared" si="2"/>
        <v>31.215</v>
      </c>
      <c r="H136" s="12">
        <f t="shared" si="2"/>
        <v>10.963999999999999</v>
      </c>
      <c r="I136" s="12">
        <f t="shared" si="2"/>
        <v>9.4849999999999994</v>
      </c>
      <c r="J136" s="12">
        <f t="shared" si="2"/>
        <v>26.932000000000002</v>
      </c>
      <c r="K136" s="8"/>
    </row>
    <row r="137" spans="1:11" x14ac:dyDescent="0.2">
      <c r="A137" s="3" t="s">
        <v>71</v>
      </c>
      <c r="B137" s="12">
        <v>16.100000000000001</v>
      </c>
      <c r="C137" s="12">
        <v>12.9</v>
      </c>
      <c r="D137" s="12">
        <v>10.5</v>
      </c>
      <c r="E137" s="12">
        <v>41.3</v>
      </c>
      <c r="F137" s="12">
        <v>11.3</v>
      </c>
      <c r="G137" s="12">
        <v>27.5</v>
      </c>
      <c r="H137" s="12">
        <v>9.8000000000000007</v>
      </c>
      <c r="I137" s="12">
        <v>13.4</v>
      </c>
      <c r="J137" s="12">
        <v>33.799999999999997</v>
      </c>
      <c r="K137" s="8"/>
    </row>
    <row r="138" spans="1:11" x14ac:dyDescent="0.2">
      <c r="A138" s="2" t="s">
        <v>72</v>
      </c>
      <c r="B138" s="10"/>
      <c r="C138" s="10"/>
      <c r="D138" s="10"/>
      <c r="E138" s="10"/>
      <c r="F138" s="10"/>
      <c r="G138" s="10"/>
      <c r="I138" s="10"/>
      <c r="K138" s="8"/>
    </row>
    <row r="139" spans="1:11" x14ac:dyDescent="0.2">
      <c r="A139" s="10" t="s">
        <v>94</v>
      </c>
      <c r="B139" s="10"/>
      <c r="C139" s="10"/>
      <c r="D139" s="10"/>
      <c r="E139" s="10"/>
      <c r="F139" s="10"/>
      <c r="G139" s="10"/>
      <c r="H139" s="10"/>
      <c r="I139" s="10"/>
      <c r="K139" s="8"/>
    </row>
    <row r="140" spans="1:11" x14ac:dyDescent="0.2">
      <c r="A140" s="2" t="s">
        <v>95</v>
      </c>
      <c r="K140" s="8"/>
    </row>
  </sheetData>
  <pageMargins left="0.7" right="0.7" top="0.75" bottom="0.75" header="0.3" footer="0.3"/>
  <pageSetup paperSize="9" orientation="portrait" r:id="rId1"/>
  <ignoredErrors>
    <ignoredError sqref="G51" formula="1"/>
    <ignoredError sqref="F43:J4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67D7E62A9BC5409642AEFA967D6015" ma:contentTypeVersion="13" ma:contentTypeDescription="Opret et nyt dokument." ma:contentTypeScope="" ma:versionID="7b381e8516aabc641b23ab44b58ab49b">
  <xsd:schema xmlns:xsd="http://www.w3.org/2001/XMLSchema" xmlns:xs="http://www.w3.org/2001/XMLSchema" xmlns:p="http://schemas.microsoft.com/office/2006/metadata/properties" xmlns:ns3="05cf630e-ffd8-4625-af30-4613236a5f7c" xmlns:ns4="64c25a52-f268-485d-bf64-1d49ba84fed4" targetNamespace="http://schemas.microsoft.com/office/2006/metadata/properties" ma:root="true" ma:fieldsID="1e7f9ba0acf16ce2a9b087b7b6a6fee3" ns3:_="" ns4:_="">
    <xsd:import namespace="05cf630e-ffd8-4625-af30-4613236a5f7c"/>
    <xsd:import namespace="64c25a52-f268-485d-bf64-1d49ba84fe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f630e-ffd8-4625-af30-4613236a5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25a52-f268-485d-bf64-1d49ba84fed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823956-2F1B-4D21-BE18-1A4A3196C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cf630e-ffd8-4625-af30-4613236a5f7c"/>
    <ds:schemaRef ds:uri="64c25a52-f268-485d-bf64-1d49ba84f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8EA29A-EF79-4EE5-9283-4FCC93E5FF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81BF40-82A0-4165-9835-BDD7E293153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Kap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dcterms:created xsi:type="dcterms:W3CDTF">2020-07-06T09:51:43Z</dcterms:created>
  <dcterms:modified xsi:type="dcterms:W3CDTF">2020-08-28T09:57:53Z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0x0101002A67D7E62A9BC5409642AEFA967D6015</vt:lpwstr>
  </property>
</Properties>
</file>